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380" windowWidth="11796" windowHeight="6744" firstSheet="1" activeTab="1"/>
  </bookViews>
  <sheets>
    <sheet name="Dati Europee" sheetId="1" state="hidden" r:id="rId1"/>
    <sheet name="Europee" sheetId="2" r:id="rId2"/>
  </sheets>
  <definedNames>
    <definedName name="_xlnm.Print_Area" localSheetId="1">'Europee'!$A$1:$Z$26</definedName>
  </definedNames>
  <calcPr fullCalcOnLoad="1"/>
</workbook>
</file>

<file path=xl/sharedStrings.xml><?xml version="1.0" encoding="utf-8"?>
<sst xmlns="http://schemas.openxmlformats.org/spreadsheetml/2006/main" count="73" uniqueCount="44">
  <si>
    <t>SEZIONI ELETTORALI</t>
  </si>
  <si>
    <t>TOTALE</t>
  </si>
  <si>
    <t>%</t>
  </si>
  <si>
    <t>ISCRITTI</t>
  </si>
  <si>
    <t>MASCHI</t>
  </si>
  <si>
    <t>FEMMINE</t>
  </si>
  <si>
    <t>VOTANTI</t>
  </si>
  <si>
    <t>NULLE</t>
  </si>
  <si>
    <t>BIANCHE</t>
  </si>
  <si>
    <t>CONTESTATE</t>
  </si>
  <si>
    <t>VOTI VALIDI</t>
  </si>
  <si>
    <t>LISTE</t>
  </si>
  <si>
    <t>LEGA NORD</t>
  </si>
  <si>
    <t>COMUNISTI ITALIANI</t>
  </si>
  <si>
    <t>VERDI VERDI</t>
  </si>
  <si>
    <t>FORZA ITALIA</t>
  </si>
  <si>
    <t>UDC</t>
  </si>
  <si>
    <t>ALLEANZA NAZIONALE</t>
  </si>
  <si>
    <t>NO EURO</t>
  </si>
  <si>
    <t>M</t>
  </si>
  <si>
    <t>F</t>
  </si>
  <si>
    <t>Totale</t>
  </si>
  <si>
    <t>ALLEANZA POPOLARE UDEUR</t>
  </si>
  <si>
    <t>FEDERALISMO IN EUROPA</t>
  </si>
  <si>
    <t>FEDERAZIONE DEI VERDI</t>
  </si>
  <si>
    <t>ALTERNATIVA SOCIALE</t>
  </si>
  <si>
    <t>SOCIALISTI UNITI PER L'EUROPA</t>
  </si>
  <si>
    <t>ITALIA DEI VALORI DI PIETRO OCCHETTO</t>
  </si>
  <si>
    <t>PAESE NUOVO</t>
  </si>
  <si>
    <t>ALLEANZA LOMBARDA AUTONOMA</t>
  </si>
  <si>
    <t>RIFONDAZIONE COMUNISTA</t>
  </si>
  <si>
    <t>UNITI NELL'ULIVO</t>
  </si>
  <si>
    <t>FIAMMA TRICOLORE</t>
  </si>
  <si>
    <t>PRI I LIBERAL SGARBI</t>
  </si>
  <si>
    <t>PARTITO PENSIONATI</t>
  </si>
  <si>
    <t>LISTA EMMA BONINO</t>
  </si>
  <si>
    <t>PATTO SEGNI SCOGNAMIGLIO</t>
  </si>
  <si>
    <t>LISTA CONSUMATORI</t>
  </si>
  <si>
    <t>MOVIMENTO IDEA SOCIALE</t>
  </si>
  <si>
    <t>CTRL PER SCRUTINIO</t>
  </si>
  <si>
    <t>ITALIA DEI VALORI 
DI PIETRO-OCCHETTO</t>
  </si>
  <si>
    <t>MOVIMENTO IDEA 
SOCIALE</t>
  </si>
  <si>
    <t>SOCIALISTI UNITI 
PER L'EUROPA</t>
  </si>
  <si>
    <t>Tutte le Sezioni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</si>
</sst>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0.0"/>
    <numFmt numFmtId="172" formatCode="_-* #,##0.0_-;\-* #,##0.0_-;_-* &quot;-&quot;??_-;_-@_-"/>
    <numFmt numFmtId="173" formatCode="0.0%"/>
    <numFmt numFmtId="174" formatCode="0.000"/>
    <numFmt numFmtId="175" formatCode="0.0000"/>
    <numFmt numFmtId="176" formatCode="0.00000"/>
  </numFmts>
  <fonts count="24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10"/>
      <color indexed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6"/>
      <color indexed="18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7"/>
      <color indexed="18"/>
      <name val="Arial"/>
      <family val="2"/>
    </font>
    <font>
      <sz val="7"/>
      <color indexed="18"/>
      <name val="Arial"/>
      <family val="2"/>
    </font>
    <font>
      <sz val="4"/>
      <color indexed="18"/>
      <name val="Arial"/>
      <family val="2"/>
    </font>
    <font>
      <b/>
      <sz val="6.2"/>
      <color indexed="18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0" fontId="1" fillId="0" borderId="1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170" fontId="6" fillId="3" borderId="0" xfId="15" applyNumberFormat="1" applyFont="1" applyFill="1" applyBorder="1" applyAlignment="1">
      <alignment horizontal="center"/>
    </xf>
    <xf numFmtId="170" fontId="6" fillId="3" borderId="0" xfId="15" applyNumberFormat="1" applyFont="1" applyFill="1" applyBorder="1" applyAlignment="1">
      <alignment/>
    </xf>
    <xf numFmtId="1" fontId="6" fillId="3" borderId="0" xfId="0" applyNumberFormat="1" applyFont="1" applyFill="1" applyBorder="1" applyAlignment="1">
      <alignment horizontal="center"/>
    </xf>
    <xf numFmtId="10" fontId="4" fillId="3" borderId="0" xfId="17" applyNumberFormat="1" applyFont="1" applyFill="1" applyBorder="1" applyAlignment="1">
      <alignment horizontal="center"/>
    </xf>
    <xf numFmtId="10" fontId="3" fillId="3" borderId="0" xfId="17" applyNumberFormat="1" applyFont="1" applyFill="1" applyBorder="1" applyAlignment="1">
      <alignment horizontal="center"/>
    </xf>
    <xf numFmtId="10" fontId="3" fillId="3" borderId="0" xfId="17" applyNumberFormat="1" applyFont="1" applyFill="1" applyBorder="1" applyAlignment="1">
      <alignment/>
    </xf>
    <xf numFmtId="0" fontId="0" fillId="2" borderId="0" xfId="0" applyFill="1" applyAlignment="1">
      <alignment horizontal="center" vertical="center"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13" fillId="3" borderId="9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right"/>
    </xf>
    <xf numFmtId="0" fontId="6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14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5" fillId="3" borderId="0" xfId="0" applyFont="1" applyFill="1" applyAlignment="1">
      <alignment horizontal="center"/>
    </xf>
    <xf numFmtId="0" fontId="0" fillId="3" borderId="0" xfId="0" applyFill="1" applyAlignment="1" applyProtection="1">
      <alignment/>
      <protection hidden="1"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/>
    </xf>
    <xf numFmtId="1" fontId="13" fillId="3" borderId="0" xfId="0" applyNumberFormat="1" applyFont="1" applyFill="1" applyBorder="1" applyAlignment="1">
      <alignment horizontal="center" vertical="center"/>
    </xf>
    <xf numFmtId="10" fontId="6" fillId="3" borderId="0" xfId="17" applyNumberFormat="1" applyFont="1" applyFill="1" applyBorder="1" applyAlignment="1">
      <alignment/>
    </xf>
    <xf numFmtId="1" fontId="13" fillId="3" borderId="0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10" fontId="6" fillId="3" borderId="10" xfId="17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10" fontId="3" fillId="3" borderId="0" xfId="17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shrinkToFit="1"/>
    </xf>
    <xf numFmtId="0" fontId="0" fillId="0" borderId="3" xfId="0" applyBorder="1" applyAlignment="1">
      <alignment horizontal="center" vertical="center" textRotation="90" shrinkToFit="1"/>
    </xf>
    <xf numFmtId="0" fontId="0" fillId="0" borderId="4" xfId="0" applyBorder="1" applyAlignment="1">
      <alignment horizontal="center" vertical="center" textRotation="90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 shrinkToFi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3" fillId="3" borderId="0" xfId="0" applyFont="1" applyFill="1" applyBorder="1" applyAlignment="1">
      <alignment horizontal="center" vertical="center"/>
    </xf>
    <xf numFmtId="170" fontId="8" fillId="3" borderId="9" xfId="15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3" fillId="0" borderId="0" xfId="0" applyFont="1" applyAlignment="1">
      <alignment vertical="center" wrapText="1" shrinkToFit="1"/>
    </xf>
    <xf numFmtId="0" fontId="23" fillId="0" borderId="8" xfId="0" applyFont="1" applyBorder="1" applyAlignment="1">
      <alignment vertical="center" wrapText="1" shrinkToFit="1"/>
    </xf>
    <xf numFmtId="0" fontId="17" fillId="2" borderId="0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80"/>
      </font>
      <fill>
        <patternFill>
          <bgColor rgb="FF00008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C0C0C0"/>
      </font>
      <fill>
        <patternFill patternType="solid"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5</xdr:row>
      <xdr:rowOff>0</xdr:rowOff>
    </xdr:from>
    <xdr:to>
      <xdr:col>17</xdr:col>
      <xdr:colOff>285750</xdr:colOff>
      <xdr:row>5</xdr:row>
      <xdr:rowOff>133350</xdr:rowOff>
    </xdr:to>
    <xdr:sp macro="[0]!EUROPEE8">
      <xdr:nvSpPr>
        <xdr:cNvPr id="1" name="TextBox 1"/>
        <xdr:cNvSpPr txBox="1">
          <a:spLocks noChangeArrowheads="1"/>
        </xdr:cNvSpPr>
      </xdr:nvSpPr>
      <xdr:spPr>
        <a:xfrm>
          <a:off x="6105525" y="876300"/>
          <a:ext cx="2571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18</xdr:col>
      <xdr:colOff>95250</xdr:colOff>
      <xdr:row>4</xdr:row>
      <xdr:rowOff>0</xdr:rowOff>
    </xdr:from>
    <xdr:to>
      <xdr:col>19</xdr:col>
      <xdr:colOff>38100</xdr:colOff>
      <xdr:row>4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6477000" y="714375"/>
          <a:ext cx="219075" cy="114300"/>
        </a:xfrm>
        <a:prstGeom prst="rect">
          <a:avLst/>
        </a:prstGeom>
        <a:solidFill>
          <a:srgbClr val="00008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3</xdr:row>
      <xdr:rowOff>133350</xdr:rowOff>
    </xdr:from>
    <xdr:to>
      <xdr:col>21</xdr:col>
      <xdr:colOff>323850</xdr:colOff>
      <xdr:row>4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91325" y="619125"/>
          <a:ext cx="8191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Sezioni scrutinate</a:t>
          </a:r>
        </a:p>
      </xdr:txBody>
    </xdr:sp>
    <xdr:clientData/>
  </xdr:twoCellAnchor>
  <xdr:twoCellAnchor>
    <xdr:from>
      <xdr:col>18</xdr:col>
      <xdr:colOff>104775</xdr:colOff>
      <xdr:row>5</xdr:row>
      <xdr:rowOff>9525</xdr:rowOff>
    </xdr:from>
    <xdr:to>
      <xdr:col>19</xdr:col>
      <xdr:colOff>38100</xdr:colOff>
      <xdr:row>5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6486525" y="885825"/>
          <a:ext cx="209550" cy="114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5</xdr:row>
      <xdr:rowOff>9525</xdr:rowOff>
    </xdr:from>
    <xdr:to>
      <xdr:col>21</xdr:col>
      <xdr:colOff>323850</xdr:colOff>
      <xdr:row>5</xdr:row>
      <xdr:rowOff>114300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781800" y="885825"/>
          <a:ext cx="8286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Scrutinio in corso</a:t>
          </a:r>
        </a:p>
      </xdr:txBody>
    </xdr:sp>
    <xdr:clientData/>
  </xdr:twoCellAnchor>
  <xdr:twoCellAnchor>
    <xdr:from>
      <xdr:col>1</xdr:col>
      <xdr:colOff>9525</xdr:colOff>
      <xdr:row>3</xdr:row>
      <xdr:rowOff>133350</xdr:rowOff>
    </xdr:from>
    <xdr:to>
      <xdr:col>3</xdr:col>
      <xdr:colOff>485775</xdr:colOff>
      <xdr:row>4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0025" y="619125"/>
          <a:ext cx="1285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Elettori Iscritti</a:t>
          </a:r>
        </a:p>
      </xdr:txBody>
    </xdr:sp>
    <xdr:clientData/>
  </xdr:twoCellAnchor>
  <xdr:twoCellAnchor>
    <xdr:from>
      <xdr:col>4</xdr:col>
      <xdr:colOff>19050</xdr:colOff>
      <xdr:row>3</xdr:row>
      <xdr:rowOff>133350</xdr:rowOff>
    </xdr:from>
    <xdr:to>
      <xdr:col>7</xdr:col>
      <xdr:colOff>9525</xdr:colOff>
      <xdr:row>4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52575" y="619125"/>
          <a:ext cx="1323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Elettori Votanti</a:t>
          </a:r>
        </a:p>
      </xdr:txBody>
    </xdr:sp>
    <xdr:clientData/>
  </xdr:twoCellAnchor>
  <xdr:twoCellAnchor>
    <xdr:from>
      <xdr:col>7</xdr:col>
      <xdr:colOff>19050</xdr:colOff>
      <xdr:row>3</xdr:row>
      <xdr:rowOff>133350</xdr:rowOff>
    </xdr:from>
    <xdr:to>
      <xdr:col>9</xdr:col>
      <xdr:colOff>19050</xdr:colOff>
      <xdr:row>5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886075" y="619125"/>
          <a:ext cx="6858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Schede</a:t>
          </a:r>
          <a:r>
            <a:rPr lang="en-US" cap="none" sz="7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4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2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Bianche</a:t>
          </a:r>
          <a:r>
            <a:rPr lang="en-US" cap="none" sz="6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2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Nulle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3</xdr:col>
      <xdr:colOff>495300</xdr:colOff>
      <xdr:row>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09550" y="895350"/>
          <a:ext cx="128587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142875</xdr:rowOff>
    </xdr:from>
    <xdr:to>
      <xdr:col>3</xdr:col>
      <xdr:colOff>495300</xdr:colOff>
      <xdr:row>5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209550" y="10191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19050</xdr:rowOff>
    </xdr:from>
    <xdr:to>
      <xdr:col>2</xdr:col>
      <xdr:colOff>19050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>
          <a:off x="619125" y="89535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19050</xdr:rowOff>
    </xdr:from>
    <xdr:to>
      <xdr:col>2</xdr:col>
      <xdr:colOff>342900</xdr:colOff>
      <xdr:row>8</xdr:row>
      <xdr:rowOff>9525</xdr:rowOff>
    </xdr:to>
    <xdr:sp>
      <xdr:nvSpPr>
        <xdr:cNvPr id="12" name="Line 12"/>
        <xdr:cNvSpPr>
          <a:spLocks/>
        </xdr:cNvSpPr>
      </xdr:nvSpPr>
      <xdr:spPr>
        <a:xfrm>
          <a:off x="942975" y="8953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6</xdr:col>
      <xdr:colOff>514350</xdr:colOff>
      <xdr:row>8</xdr:row>
      <xdr:rowOff>19050</xdr:rowOff>
    </xdr:to>
    <xdr:sp>
      <xdr:nvSpPr>
        <xdr:cNvPr id="13" name="Rectangle 13"/>
        <xdr:cNvSpPr>
          <a:spLocks/>
        </xdr:cNvSpPr>
      </xdr:nvSpPr>
      <xdr:spPr>
        <a:xfrm>
          <a:off x="1543050" y="876300"/>
          <a:ext cx="13144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19050</xdr:rowOff>
    </xdr:from>
    <xdr:to>
      <xdr:col>5</xdr:col>
      <xdr:colOff>9525</xdr:colOff>
      <xdr:row>8</xdr:row>
      <xdr:rowOff>9525</xdr:rowOff>
    </xdr:to>
    <xdr:sp>
      <xdr:nvSpPr>
        <xdr:cNvPr id="14" name="Line 14"/>
        <xdr:cNvSpPr>
          <a:spLocks/>
        </xdr:cNvSpPr>
      </xdr:nvSpPr>
      <xdr:spPr>
        <a:xfrm>
          <a:off x="1971675" y="8953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19050</xdr:rowOff>
    </xdr:from>
    <xdr:to>
      <xdr:col>6</xdr:col>
      <xdr:colOff>19050</xdr:colOff>
      <xdr:row>8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362200" y="8953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19050</xdr:rowOff>
    </xdr:from>
    <xdr:to>
      <xdr:col>8</xdr:col>
      <xdr:colOff>333375</xdr:colOff>
      <xdr:row>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895600" y="1057275"/>
          <a:ext cx="6477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152400</xdr:rowOff>
    </xdr:from>
    <xdr:to>
      <xdr:col>6</xdr:col>
      <xdr:colOff>428625</xdr:colOff>
      <xdr:row>5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1543050" y="10287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8</xdr:row>
      <xdr:rowOff>76200</xdr:rowOff>
    </xdr:from>
    <xdr:to>
      <xdr:col>6</xdr:col>
      <xdr:colOff>342900</xdr:colOff>
      <xdr:row>10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333500" y="1438275"/>
          <a:ext cx="1352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Totale Voti Validi</a:t>
          </a:r>
        </a:p>
      </xdr:txBody>
    </xdr:sp>
    <xdr:clientData/>
  </xdr:twoCellAnchor>
  <xdr:twoCellAnchor>
    <xdr:from>
      <xdr:col>10</xdr:col>
      <xdr:colOff>28575</xdr:colOff>
      <xdr:row>5</xdr:row>
      <xdr:rowOff>19050</xdr:rowOff>
    </xdr:from>
    <xdr:to>
      <xdr:col>10</xdr:col>
      <xdr:colOff>333375</xdr:colOff>
      <xdr:row>5</xdr:row>
      <xdr:rowOff>152400</xdr:rowOff>
    </xdr:to>
    <xdr:sp macro="[0]!EUROPEE1">
      <xdr:nvSpPr>
        <xdr:cNvPr id="19" name="TextBox 19"/>
        <xdr:cNvSpPr txBox="1">
          <a:spLocks noChangeArrowheads="1"/>
        </xdr:cNvSpPr>
      </xdr:nvSpPr>
      <xdr:spPr>
        <a:xfrm>
          <a:off x="3648075" y="89535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12</xdr:col>
      <xdr:colOff>28575</xdr:colOff>
      <xdr:row>5</xdr:row>
      <xdr:rowOff>9525</xdr:rowOff>
    </xdr:from>
    <xdr:to>
      <xdr:col>12</xdr:col>
      <xdr:colOff>276225</xdr:colOff>
      <xdr:row>5</xdr:row>
      <xdr:rowOff>142875</xdr:rowOff>
    </xdr:to>
    <xdr:sp macro="[0]!EUROPEE3">
      <xdr:nvSpPr>
        <xdr:cNvPr id="20" name="TextBox 20"/>
        <xdr:cNvSpPr txBox="1">
          <a:spLocks noChangeArrowheads="1"/>
        </xdr:cNvSpPr>
      </xdr:nvSpPr>
      <xdr:spPr>
        <a:xfrm>
          <a:off x="4324350" y="885825"/>
          <a:ext cx="247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13</xdr:col>
      <xdr:colOff>28575</xdr:colOff>
      <xdr:row>5</xdr:row>
      <xdr:rowOff>9525</xdr:rowOff>
    </xdr:from>
    <xdr:to>
      <xdr:col>13</xdr:col>
      <xdr:colOff>314325</xdr:colOff>
      <xdr:row>5</xdr:row>
      <xdr:rowOff>142875</xdr:rowOff>
    </xdr:to>
    <xdr:sp macro="[0]!EUROPEE4">
      <xdr:nvSpPr>
        <xdr:cNvPr id="21" name="TextBox 21"/>
        <xdr:cNvSpPr txBox="1">
          <a:spLocks noChangeArrowheads="1"/>
        </xdr:cNvSpPr>
      </xdr:nvSpPr>
      <xdr:spPr>
        <a:xfrm>
          <a:off x="4629150" y="885825"/>
          <a:ext cx="285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14</xdr:col>
      <xdr:colOff>57150</xdr:colOff>
      <xdr:row>5</xdr:row>
      <xdr:rowOff>9525</xdr:rowOff>
    </xdr:from>
    <xdr:to>
      <xdr:col>14</xdr:col>
      <xdr:colOff>381000</xdr:colOff>
      <xdr:row>5</xdr:row>
      <xdr:rowOff>142875</xdr:rowOff>
    </xdr:to>
    <xdr:sp macro="[0]!EUROPEE5">
      <xdr:nvSpPr>
        <xdr:cNvPr id="22" name="TextBox 22"/>
        <xdr:cNvSpPr txBox="1">
          <a:spLocks noChangeArrowheads="1"/>
        </xdr:cNvSpPr>
      </xdr:nvSpPr>
      <xdr:spPr>
        <a:xfrm>
          <a:off x="5000625" y="885825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5</xdr:row>
      <xdr:rowOff>9525</xdr:rowOff>
    </xdr:from>
    <xdr:to>
      <xdr:col>15</xdr:col>
      <xdr:colOff>304800</xdr:colOff>
      <xdr:row>5</xdr:row>
      <xdr:rowOff>142875</xdr:rowOff>
    </xdr:to>
    <xdr:sp macro="[0]!EUROPEE6">
      <xdr:nvSpPr>
        <xdr:cNvPr id="23" name="TextBox 23"/>
        <xdr:cNvSpPr txBox="1">
          <a:spLocks noChangeArrowheads="1"/>
        </xdr:cNvSpPr>
      </xdr:nvSpPr>
      <xdr:spPr>
        <a:xfrm>
          <a:off x="5505450" y="885825"/>
          <a:ext cx="266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16</xdr:col>
      <xdr:colOff>47625</xdr:colOff>
      <xdr:row>5</xdr:row>
      <xdr:rowOff>0</xdr:rowOff>
    </xdr:from>
    <xdr:to>
      <xdr:col>16</xdr:col>
      <xdr:colOff>257175</xdr:colOff>
      <xdr:row>5</xdr:row>
      <xdr:rowOff>142875</xdr:rowOff>
    </xdr:to>
    <xdr:sp macro="[0]!EUROPEE7">
      <xdr:nvSpPr>
        <xdr:cNvPr id="24" name="TextBox 24"/>
        <xdr:cNvSpPr txBox="1">
          <a:spLocks noChangeArrowheads="1"/>
        </xdr:cNvSpPr>
      </xdr:nvSpPr>
      <xdr:spPr>
        <a:xfrm>
          <a:off x="5848350" y="876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21</xdr:col>
      <xdr:colOff>19050</xdr:colOff>
      <xdr:row>2</xdr:row>
      <xdr:rowOff>47625</xdr:rowOff>
    </xdr:to>
    <xdr:sp>
      <xdr:nvSpPr>
        <xdr:cNvPr id="25" name="INVB1"/>
        <xdr:cNvSpPr>
          <a:spLocks/>
        </xdr:cNvSpPr>
      </xdr:nvSpPr>
      <xdr:spPr>
        <a:xfrm>
          <a:off x="76200" y="57150"/>
          <a:ext cx="7229475" cy="314325"/>
        </a:xfrm>
        <a:prstGeom prst="roundRect">
          <a:avLst/>
        </a:prstGeom>
        <a:gradFill rotWithShape="1">
          <a:gsLst>
            <a:gs pos="0">
              <a:srgbClr val="000080"/>
            </a:gs>
            <a:gs pos="100000">
              <a:srgbClr val="9696CA"/>
            </a:gs>
          </a:gsLst>
          <a:lin ang="5400000" scaled="1"/>
        </a:gra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ELEZIONE DEI MEMBRI DEL PARLAMENTO EUROPEO SPETTANTI ALL'ITALIA
</a:t>
          </a:r>
        </a:p>
      </xdr:txBody>
    </xdr:sp>
    <xdr:clientData/>
  </xdr:twoCellAnchor>
  <xdr:twoCellAnchor>
    <xdr:from>
      <xdr:col>15</xdr:col>
      <xdr:colOff>304800</xdr:colOff>
      <xdr:row>7</xdr:row>
      <xdr:rowOff>9525</xdr:rowOff>
    </xdr:from>
    <xdr:to>
      <xdr:col>21</xdr:col>
      <xdr:colOff>85725</xdr:colOff>
      <xdr:row>10</xdr:row>
      <xdr:rowOff>123825</xdr:rowOff>
    </xdr:to>
    <xdr:sp macro="[0]!EUROPEETUTTE">
      <xdr:nvSpPr>
        <xdr:cNvPr id="26" name="TextBox 26"/>
        <xdr:cNvSpPr txBox="1">
          <a:spLocks noChangeArrowheads="1"/>
        </xdr:cNvSpPr>
      </xdr:nvSpPr>
      <xdr:spPr>
        <a:xfrm>
          <a:off x="5772150" y="1209675"/>
          <a:ext cx="1600200" cy="523875"/>
        </a:xfrm>
        <a:prstGeom prst="rect">
          <a:avLst/>
        </a:prstGeom>
        <a:solidFill>
          <a:srgbClr val="CC33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Per visualizzare dati di sezione cliccare sul numero della sezione</a:t>
          </a:r>
        </a:p>
      </xdr:txBody>
    </xdr:sp>
    <xdr:clientData/>
  </xdr:twoCellAnchor>
  <xdr:twoCellAnchor>
    <xdr:from>
      <xdr:col>11</xdr:col>
      <xdr:colOff>19050</xdr:colOff>
      <xdr:row>5</xdr:row>
      <xdr:rowOff>9525</xdr:rowOff>
    </xdr:from>
    <xdr:to>
      <xdr:col>11</xdr:col>
      <xdr:colOff>295275</xdr:colOff>
      <xdr:row>5</xdr:row>
      <xdr:rowOff>142875</xdr:rowOff>
    </xdr:to>
    <xdr:sp macro="[0]!EUROPEE2">
      <xdr:nvSpPr>
        <xdr:cNvPr id="27" name="TextBox 60"/>
        <xdr:cNvSpPr txBox="1">
          <a:spLocks noChangeArrowheads="1"/>
        </xdr:cNvSpPr>
      </xdr:nvSpPr>
      <xdr:spPr>
        <a:xfrm>
          <a:off x="4010025" y="885825"/>
          <a:ext cx="276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oneCellAnchor>
    <xdr:from>
      <xdr:col>10</xdr:col>
      <xdr:colOff>0</xdr:colOff>
      <xdr:row>3</xdr:row>
      <xdr:rowOff>133350</xdr:rowOff>
    </xdr:from>
    <xdr:ext cx="2619375" cy="171450"/>
    <xdr:sp>
      <xdr:nvSpPr>
        <xdr:cNvPr id="28" name="TextBox 61"/>
        <xdr:cNvSpPr txBox="1">
          <a:spLocks noChangeArrowheads="1"/>
        </xdr:cNvSpPr>
      </xdr:nvSpPr>
      <xdr:spPr>
        <a:xfrm>
          <a:off x="3619500" y="619125"/>
          <a:ext cx="2619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SEZIONI ELETTORALI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9</xdr:col>
      <xdr:colOff>57150</xdr:colOff>
      <xdr:row>8</xdr:row>
      <xdr:rowOff>0</xdr:rowOff>
    </xdr:from>
    <xdr:to>
      <xdr:col>13</xdr:col>
      <xdr:colOff>333375</xdr:colOff>
      <xdr:row>10</xdr:row>
      <xdr:rowOff>0</xdr:rowOff>
    </xdr:to>
    <xdr:sp>
      <xdr:nvSpPr>
        <xdr:cNvPr id="29" name="Rectangle 66"/>
        <xdr:cNvSpPr>
          <a:spLocks/>
        </xdr:cNvSpPr>
      </xdr:nvSpPr>
      <xdr:spPr>
        <a:xfrm>
          <a:off x="3609975" y="1362075"/>
          <a:ext cx="13239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3"/>
  <dimension ref="A2:M40"/>
  <sheetViews>
    <sheetView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9.140625" defaultRowHeight="12.75"/>
  <cols>
    <col min="2" max="2" width="45.8515625" style="0" bestFit="1" customWidth="1"/>
    <col min="3" max="3" width="6.8515625" style="0" customWidth="1"/>
    <col min="4" max="4" width="7.140625" style="0" customWidth="1"/>
    <col min="5" max="5" width="6.8515625" style="0" customWidth="1"/>
    <col min="6" max="6" width="6.7109375" style="0" bestFit="1" customWidth="1"/>
    <col min="7" max="7" width="7.421875" style="0" customWidth="1"/>
    <col min="8" max="8" width="6.7109375" style="0" customWidth="1"/>
    <col min="9" max="10" width="6.8515625" style="0" customWidth="1"/>
    <col min="11" max="11" width="8.00390625" style="0" bestFit="1" customWidth="1"/>
    <col min="12" max="13" width="6.8515625" style="0" customWidth="1"/>
    <col min="14" max="14" width="6.7109375" style="0" customWidth="1"/>
    <col min="15" max="15" width="5.421875" style="0" customWidth="1"/>
  </cols>
  <sheetData>
    <row r="2" spans="3:12" ht="12.75">
      <c r="C2" s="69" t="s">
        <v>0</v>
      </c>
      <c r="D2" s="70"/>
      <c r="E2" s="70"/>
      <c r="F2" s="70"/>
      <c r="G2" s="70"/>
      <c r="H2" s="70"/>
      <c r="I2" s="70"/>
      <c r="J2" s="70"/>
      <c r="K2" s="66" t="s">
        <v>1</v>
      </c>
      <c r="L2" s="66" t="s">
        <v>2</v>
      </c>
    </row>
    <row r="3" spans="2:12" ht="12.75">
      <c r="B3" s="1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67"/>
      <c r="L3" s="67"/>
    </row>
    <row r="4" spans="1:13" ht="12.75">
      <c r="A4" s="68" t="s">
        <v>3</v>
      </c>
      <c r="B4" s="3" t="s">
        <v>4</v>
      </c>
      <c r="C4" s="5">
        <v>466</v>
      </c>
      <c r="D4" s="5">
        <v>512</v>
      </c>
      <c r="E4" s="5">
        <v>455</v>
      </c>
      <c r="F4" s="5">
        <v>328</v>
      </c>
      <c r="G4" s="5">
        <v>477</v>
      </c>
      <c r="H4" s="5">
        <v>436</v>
      </c>
      <c r="I4" s="5">
        <v>388</v>
      </c>
      <c r="J4" s="5">
        <v>359</v>
      </c>
      <c r="K4" s="2">
        <f aca="true" t="shared" si="0" ref="K4:K37">SUM(C4:J4)</f>
        <v>3421</v>
      </c>
      <c r="L4" s="6">
        <f>+K4/K6</f>
        <v>0.4896936730604065</v>
      </c>
      <c r="M4">
        <f>+K13-SUM(K14:K37)</f>
        <v>0</v>
      </c>
    </row>
    <row r="5" spans="1:12" ht="12.75">
      <c r="A5" s="64"/>
      <c r="B5" s="7" t="s">
        <v>5</v>
      </c>
      <c r="C5" s="5">
        <v>553</v>
      </c>
      <c r="D5" s="5">
        <v>522</v>
      </c>
      <c r="E5" s="5">
        <v>476</v>
      </c>
      <c r="F5" s="5">
        <v>325</v>
      </c>
      <c r="G5" s="5">
        <v>507</v>
      </c>
      <c r="H5" s="5">
        <v>445</v>
      </c>
      <c r="I5" s="5">
        <v>382</v>
      </c>
      <c r="J5" s="5">
        <v>355</v>
      </c>
      <c r="K5" s="2">
        <f t="shared" si="0"/>
        <v>3565</v>
      </c>
      <c r="L5" s="6">
        <f>+K5/K6</f>
        <v>0.5103063269395934</v>
      </c>
    </row>
    <row r="6" spans="1:12" ht="12.75">
      <c r="A6" s="65"/>
      <c r="B6" s="8" t="s">
        <v>1</v>
      </c>
      <c r="C6" s="2">
        <f aca="true" t="shared" si="1" ref="C6:J6">+C5+C4</f>
        <v>1019</v>
      </c>
      <c r="D6" s="2">
        <f t="shared" si="1"/>
        <v>1034</v>
      </c>
      <c r="E6" s="2">
        <f t="shared" si="1"/>
        <v>931</v>
      </c>
      <c r="F6" s="2">
        <f t="shared" si="1"/>
        <v>653</v>
      </c>
      <c r="G6" s="2">
        <f t="shared" si="1"/>
        <v>984</v>
      </c>
      <c r="H6" s="2">
        <f t="shared" si="1"/>
        <v>881</v>
      </c>
      <c r="I6" s="2">
        <f t="shared" si="1"/>
        <v>770</v>
      </c>
      <c r="J6" s="2">
        <f t="shared" si="1"/>
        <v>714</v>
      </c>
      <c r="K6" s="2">
        <f>+K5+K4</f>
        <v>6986</v>
      </c>
      <c r="L6" s="9"/>
    </row>
    <row r="7" spans="1:12" ht="12.75">
      <c r="A7" s="68" t="s">
        <v>6</v>
      </c>
      <c r="B7" s="3" t="s">
        <v>4</v>
      </c>
      <c r="C7" s="5">
        <v>371</v>
      </c>
      <c r="D7" s="5">
        <v>439</v>
      </c>
      <c r="E7" s="5">
        <v>394</v>
      </c>
      <c r="F7" s="5">
        <v>277</v>
      </c>
      <c r="G7" s="5">
        <v>399</v>
      </c>
      <c r="H7" s="5">
        <v>368</v>
      </c>
      <c r="I7" s="5">
        <v>298</v>
      </c>
      <c r="J7" s="5">
        <v>286</v>
      </c>
      <c r="K7" s="2">
        <f t="shared" si="0"/>
        <v>2832</v>
      </c>
      <c r="L7" s="6">
        <f>+K7/K4</f>
        <v>0.827828120432622</v>
      </c>
    </row>
    <row r="8" spans="1:12" ht="12.75">
      <c r="A8" s="64"/>
      <c r="B8" s="7" t="s">
        <v>5</v>
      </c>
      <c r="C8" s="5">
        <v>438</v>
      </c>
      <c r="D8" s="5">
        <v>431</v>
      </c>
      <c r="E8" s="5">
        <v>412</v>
      </c>
      <c r="F8" s="5">
        <v>258</v>
      </c>
      <c r="G8" s="5">
        <v>424</v>
      </c>
      <c r="H8" s="5">
        <v>367</v>
      </c>
      <c r="I8" s="5">
        <v>290</v>
      </c>
      <c r="J8" s="5">
        <v>279</v>
      </c>
      <c r="K8" s="2">
        <f t="shared" si="0"/>
        <v>2899</v>
      </c>
      <c r="L8" s="6">
        <f>+K8/K5</f>
        <v>0.8131837307152875</v>
      </c>
    </row>
    <row r="9" spans="1:12" ht="12.75">
      <c r="A9" s="65"/>
      <c r="B9" s="8" t="s">
        <v>1</v>
      </c>
      <c r="C9" s="4">
        <f aca="true" t="shared" si="2" ref="C9:J9">+C8+C7</f>
        <v>809</v>
      </c>
      <c r="D9" s="4">
        <f t="shared" si="2"/>
        <v>870</v>
      </c>
      <c r="E9" s="4">
        <f t="shared" si="2"/>
        <v>806</v>
      </c>
      <c r="F9" s="4">
        <f t="shared" si="2"/>
        <v>535</v>
      </c>
      <c r="G9" s="4">
        <f t="shared" si="2"/>
        <v>823</v>
      </c>
      <c r="H9" s="4">
        <f t="shared" si="2"/>
        <v>735</v>
      </c>
      <c r="I9" s="4">
        <f t="shared" si="2"/>
        <v>588</v>
      </c>
      <c r="J9" s="4">
        <f t="shared" si="2"/>
        <v>565</v>
      </c>
      <c r="K9" s="2">
        <f t="shared" si="0"/>
        <v>5731</v>
      </c>
      <c r="L9" s="6">
        <f>+K9/K6</f>
        <v>0.8203549957056971</v>
      </c>
    </row>
    <row r="10" spans="1:12" ht="12.75">
      <c r="A10" s="10"/>
      <c r="B10" s="11" t="s">
        <v>7</v>
      </c>
      <c r="C10" s="5">
        <v>21</v>
      </c>
      <c r="D10" s="5">
        <v>22</v>
      </c>
      <c r="E10" s="5">
        <v>19</v>
      </c>
      <c r="F10" s="5">
        <v>10</v>
      </c>
      <c r="G10" s="5">
        <v>19</v>
      </c>
      <c r="H10" s="5">
        <v>20</v>
      </c>
      <c r="I10" s="5">
        <v>26</v>
      </c>
      <c r="J10" s="5">
        <v>12</v>
      </c>
      <c r="K10" s="2">
        <f t="shared" si="0"/>
        <v>149</v>
      </c>
      <c r="L10" s="6">
        <f>+K10/$K$9</f>
        <v>0.025998953062292794</v>
      </c>
    </row>
    <row r="11" spans="1:12" ht="12.75">
      <c r="A11" s="12"/>
      <c r="B11" s="13" t="s">
        <v>8</v>
      </c>
      <c r="C11" s="5">
        <v>23</v>
      </c>
      <c r="D11" s="5">
        <v>42</v>
      </c>
      <c r="E11" s="5">
        <v>29</v>
      </c>
      <c r="F11" s="5">
        <v>15</v>
      </c>
      <c r="G11" s="5">
        <v>15</v>
      </c>
      <c r="H11" s="5">
        <v>32</v>
      </c>
      <c r="I11" s="5">
        <v>10</v>
      </c>
      <c r="J11" s="5">
        <v>29</v>
      </c>
      <c r="K11" s="2">
        <f t="shared" si="0"/>
        <v>195</v>
      </c>
      <c r="L11" s="6">
        <f>+K11/$K$9</f>
        <v>0.034025475484208687</v>
      </c>
    </row>
    <row r="12" spans="1:12" ht="12.75">
      <c r="A12" s="12"/>
      <c r="B12" s="13" t="s">
        <v>9</v>
      </c>
      <c r="C12" s="5"/>
      <c r="D12" s="5"/>
      <c r="E12" s="5"/>
      <c r="F12" s="5"/>
      <c r="G12" s="5"/>
      <c r="H12" s="5"/>
      <c r="I12" s="5"/>
      <c r="J12" s="5"/>
      <c r="K12" s="2">
        <f t="shared" si="0"/>
        <v>0</v>
      </c>
      <c r="L12" s="6">
        <f>+K12/$K$9</f>
        <v>0</v>
      </c>
    </row>
    <row r="13" spans="1:12" ht="12.75">
      <c r="A13" s="14"/>
      <c r="B13" s="15" t="s">
        <v>10</v>
      </c>
      <c r="C13" s="4">
        <f>+C9-C10-C11-C12</f>
        <v>765</v>
      </c>
      <c r="D13" s="4">
        <f aca="true" t="shared" si="3" ref="D13:J13">+D9-D10-D11-D12</f>
        <v>806</v>
      </c>
      <c r="E13" s="4">
        <f t="shared" si="3"/>
        <v>758</v>
      </c>
      <c r="F13" s="4">
        <f t="shared" si="3"/>
        <v>510</v>
      </c>
      <c r="G13" s="4">
        <f t="shared" si="3"/>
        <v>789</v>
      </c>
      <c r="H13" s="4">
        <f t="shared" si="3"/>
        <v>683</v>
      </c>
      <c r="I13" s="4">
        <f t="shared" si="3"/>
        <v>552</v>
      </c>
      <c r="J13" s="4">
        <f t="shared" si="3"/>
        <v>524</v>
      </c>
      <c r="K13" s="2">
        <f t="shared" si="0"/>
        <v>5387</v>
      </c>
      <c r="L13" s="6">
        <f>+K13/$K$9</f>
        <v>0.9399755714534985</v>
      </c>
    </row>
    <row r="14" spans="1:12" ht="12.75">
      <c r="A14" s="63" t="s">
        <v>11</v>
      </c>
      <c r="B14" s="47" t="s">
        <v>12</v>
      </c>
      <c r="C14" s="18">
        <v>51</v>
      </c>
      <c r="D14" s="18">
        <v>58</v>
      </c>
      <c r="E14" s="18">
        <v>65</v>
      </c>
      <c r="F14" s="18">
        <v>36</v>
      </c>
      <c r="G14" s="18">
        <v>62</v>
      </c>
      <c r="H14" s="18">
        <v>46</v>
      </c>
      <c r="I14" s="18">
        <v>43</v>
      </c>
      <c r="J14" s="18">
        <v>34</v>
      </c>
      <c r="K14" s="2">
        <f t="shared" si="0"/>
        <v>395</v>
      </c>
      <c r="L14" s="6">
        <f aca="true" t="shared" si="4" ref="L14:L37">+K14/$K$13</f>
        <v>0.07332467050306293</v>
      </c>
    </row>
    <row r="15" spans="1:12" ht="12.75">
      <c r="A15" s="64"/>
      <c r="B15" s="48" t="s">
        <v>22</v>
      </c>
      <c r="C15" s="49">
        <v>2</v>
      </c>
      <c r="D15" s="49">
        <v>1</v>
      </c>
      <c r="E15" s="49">
        <v>0</v>
      </c>
      <c r="F15" s="49">
        <v>1</v>
      </c>
      <c r="G15" s="49">
        <v>0</v>
      </c>
      <c r="H15" s="49">
        <v>1</v>
      </c>
      <c r="I15" s="49">
        <v>2</v>
      </c>
      <c r="J15" s="49">
        <v>0</v>
      </c>
      <c r="K15" s="16">
        <f t="shared" si="0"/>
        <v>7</v>
      </c>
      <c r="L15" s="17">
        <f t="shared" si="4"/>
        <v>0.0012994245405606088</v>
      </c>
    </row>
    <row r="16" spans="1:12" ht="12.75">
      <c r="A16" s="64"/>
      <c r="B16" s="47" t="s">
        <v>23</v>
      </c>
      <c r="C16" s="18">
        <v>0</v>
      </c>
      <c r="D16" s="18">
        <v>0</v>
      </c>
      <c r="E16" s="18">
        <v>0</v>
      </c>
      <c r="F16" s="18">
        <v>1</v>
      </c>
      <c r="G16" s="18">
        <v>1</v>
      </c>
      <c r="H16" s="18">
        <v>1</v>
      </c>
      <c r="I16" s="18"/>
      <c r="J16" s="18">
        <v>0</v>
      </c>
      <c r="K16" s="2">
        <f t="shared" si="0"/>
        <v>3</v>
      </c>
      <c r="L16" s="6">
        <f t="shared" si="4"/>
        <v>0.0005568962316688324</v>
      </c>
    </row>
    <row r="17" spans="1:12" ht="12.75">
      <c r="A17" s="64"/>
      <c r="B17" s="48" t="s">
        <v>17</v>
      </c>
      <c r="C17" s="49">
        <v>84</v>
      </c>
      <c r="D17" s="49">
        <v>64</v>
      </c>
      <c r="E17" s="49">
        <v>71</v>
      </c>
      <c r="F17" s="49">
        <v>46</v>
      </c>
      <c r="G17" s="49">
        <v>85</v>
      </c>
      <c r="H17" s="49">
        <v>58</v>
      </c>
      <c r="I17" s="49">
        <v>74</v>
      </c>
      <c r="J17" s="49">
        <v>45</v>
      </c>
      <c r="K17" s="16">
        <f t="shared" si="0"/>
        <v>527</v>
      </c>
      <c r="L17" s="17">
        <f t="shared" si="4"/>
        <v>0.09782810469649156</v>
      </c>
    </row>
    <row r="18" spans="1:12" ht="12.75">
      <c r="A18" s="64"/>
      <c r="B18" s="47" t="s">
        <v>24</v>
      </c>
      <c r="C18" s="18">
        <v>12</v>
      </c>
      <c r="D18" s="18">
        <v>22</v>
      </c>
      <c r="E18" s="18">
        <v>17</v>
      </c>
      <c r="F18" s="18">
        <v>8</v>
      </c>
      <c r="G18" s="18">
        <v>25</v>
      </c>
      <c r="H18" s="18">
        <v>17</v>
      </c>
      <c r="I18" s="18">
        <v>20</v>
      </c>
      <c r="J18" s="18">
        <v>8</v>
      </c>
      <c r="K18" s="2">
        <f t="shared" si="0"/>
        <v>129</v>
      </c>
      <c r="L18" s="6">
        <f t="shared" si="4"/>
        <v>0.023946537961759794</v>
      </c>
    </row>
    <row r="19" spans="1:12" ht="12.75">
      <c r="A19" s="64"/>
      <c r="B19" s="48" t="s">
        <v>18</v>
      </c>
      <c r="C19" s="49">
        <v>6</v>
      </c>
      <c r="D19" s="49">
        <v>5</v>
      </c>
      <c r="E19" s="49">
        <v>4</v>
      </c>
      <c r="F19" s="49">
        <v>7</v>
      </c>
      <c r="G19" s="49">
        <v>3</v>
      </c>
      <c r="H19" s="49">
        <v>6</v>
      </c>
      <c r="I19" s="49">
        <v>13</v>
      </c>
      <c r="J19" s="49">
        <v>6</v>
      </c>
      <c r="K19" s="16">
        <f t="shared" si="0"/>
        <v>50</v>
      </c>
      <c r="L19" s="17">
        <f t="shared" si="4"/>
        <v>0.009281603861147207</v>
      </c>
    </row>
    <row r="20" spans="1:12" ht="12.75">
      <c r="A20" s="64"/>
      <c r="B20" s="47" t="s">
        <v>25</v>
      </c>
      <c r="C20" s="18">
        <v>11</v>
      </c>
      <c r="D20" s="18">
        <v>5</v>
      </c>
      <c r="E20" s="18">
        <v>14</v>
      </c>
      <c r="F20" s="18">
        <v>7</v>
      </c>
      <c r="G20" s="18">
        <v>13</v>
      </c>
      <c r="H20" s="18">
        <v>11</v>
      </c>
      <c r="I20" s="18">
        <v>15</v>
      </c>
      <c r="J20" s="18">
        <v>6</v>
      </c>
      <c r="K20" s="2">
        <f t="shared" si="0"/>
        <v>82</v>
      </c>
      <c r="L20" s="6">
        <f t="shared" si="4"/>
        <v>0.015221830332281418</v>
      </c>
    </row>
    <row r="21" spans="1:12" ht="12.75">
      <c r="A21" s="64"/>
      <c r="B21" s="48" t="s">
        <v>26</v>
      </c>
      <c r="C21" s="49">
        <v>15</v>
      </c>
      <c r="D21" s="49">
        <v>8</v>
      </c>
      <c r="E21" s="49">
        <v>9</v>
      </c>
      <c r="F21" s="49">
        <v>3</v>
      </c>
      <c r="G21" s="49">
        <v>5</v>
      </c>
      <c r="H21" s="49">
        <v>6</v>
      </c>
      <c r="I21" s="49">
        <v>3</v>
      </c>
      <c r="J21" s="49">
        <v>3</v>
      </c>
      <c r="K21" s="16">
        <f t="shared" si="0"/>
        <v>52</v>
      </c>
      <c r="L21" s="17">
        <f t="shared" si="4"/>
        <v>0.009652868015593095</v>
      </c>
    </row>
    <row r="22" spans="1:12" ht="12.75">
      <c r="A22" s="64"/>
      <c r="B22" s="47" t="s">
        <v>27</v>
      </c>
      <c r="C22" s="18">
        <v>18</v>
      </c>
      <c r="D22" s="18">
        <v>9</v>
      </c>
      <c r="E22" s="18">
        <v>8</v>
      </c>
      <c r="F22" s="18">
        <v>13</v>
      </c>
      <c r="G22" s="18">
        <v>15</v>
      </c>
      <c r="H22" s="18">
        <v>9</v>
      </c>
      <c r="I22" s="18">
        <v>7</v>
      </c>
      <c r="J22" s="18">
        <v>8</v>
      </c>
      <c r="K22" s="2">
        <f t="shared" si="0"/>
        <v>87</v>
      </c>
      <c r="L22" s="6">
        <f t="shared" si="4"/>
        <v>0.016149990718396137</v>
      </c>
    </row>
    <row r="23" spans="1:12" ht="12.75">
      <c r="A23" s="64"/>
      <c r="B23" s="48" t="s">
        <v>14</v>
      </c>
      <c r="C23" s="49">
        <v>2</v>
      </c>
      <c r="D23" s="49">
        <v>3</v>
      </c>
      <c r="E23" s="49">
        <v>3</v>
      </c>
      <c r="F23" s="49">
        <v>2</v>
      </c>
      <c r="G23" s="49">
        <v>2</v>
      </c>
      <c r="H23" s="49">
        <v>2</v>
      </c>
      <c r="I23" s="49">
        <v>2</v>
      </c>
      <c r="J23" s="49">
        <v>3</v>
      </c>
      <c r="K23" s="16">
        <f t="shared" si="0"/>
        <v>19</v>
      </c>
      <c r="L23" s="17">
        <f t="shared" si="4"/>
        <v>0.0035270094672359385</v>
      </c>
    </row>
    <row r="24" spans="1:12" ht="12.75">
      <c r="A24" s="64"/>
      <c r="B24" s="47" t="s">
        <v>28</v>
      </c>
      <c r="C24" s="18">
        <v>0</v>
      </c>
      <c r="D24" s="18">
        <v>1</v>
      </c>
      <c r="E24" s="18"/>
      <c r="F24" s="18">
        <v>0</v>
      </c>
      <c r="G24" s="18">
        <v>1</v>
      </c>
      <c r="H24" s="18">
        <v>2</v>
      </c>
      <c r="I24" s="18"/>
      <c r="J24" s="18">
        <v>0</v>
      </c>
      <c r="K24" s="2">
        <f t="shared" si="0"/>
        <v>4</v>
      </c>
      <c r="L24" s="6">
        <f t="shared" si="4"/>
        <v>0.0007425283088917765</v>
      </c>
    </row>
    <row r="25" spans="1:12" ht="12.75">
      <c r="A25" s="64"/>
      <c r="B25" s="48" t="s">
        <v>29</v>
      </c>
      <c r="C25" s="49">
        <v>6</v>
      </c>
      <c r="D25" s="49">
        <v>10</v>
      </c>
      <c r="E25" s="49">
        <v>6</v>
      </c>
      <c r="F25" s="49">
        <v>5</v>
      </c>
      <c r="G25" s="49">
        <v>5</v>
      </c>
      <c r="H25" s="49">
        <v>6</v>
      </c>
      <c r="I25" s="49">
        <v>5</v>
      </c>
      <c r="J25" s="49">
        <v>6</v>
      </c>
      <c r="K25" s="16">
        <f t="shared" si="0"/>
        <v>49</v>
      </c>
      <c r="L25" s="17">
        <f t="shared" si="4"/>
        <v>0.009095971783924262</v>
      </c>
    </row>
    <row r="26" spans="1:12" ht="12.75">
      <c r="A26" s="64"/>
      <c r="B26" s="47" t="s">
        <v>15</v>
      </c>
      <c r="C26" s="18">
        <v>170</v>
      </c>
      <c r="D26" s="18">
        <v>209</v>
      </c>
      <c r="E26" s="18">
        <v>211</v>
      </c>
      <c r="F26" s="18">
        <v>113</v>
      </c>
      <c r="G26" s="18">
        <v>204</v>
      </c>
      <c r="H26" s="18">
        <v>190</v>
      </c>
      <c r="I26" s="18">
        <v>124</v>
      </c>
      <c r="J26" s="18">
        <v>177</v>
      </c>
      <c r="K26" s="2">
        <f t="shared" si="0"/>
        <v>1398</v>
      </c>
      <c r="L26" s="6">
        <f t="shared" si="4"/>
        <v>0.2595136439576759</v>
      </c>
    </row>
    <row r="27" spans="1:12" ht="12.75">
      <c r="A27" s="64"/>
      <c r="B27" s="48" t="s">
        <v>16</v>
      </c>
      <c r="C27" s="49">
        <v>18</v>
      </c>
      <c r="D27" s="49">
        <v>21</v>
      </c>
      <c r="E27" s="49">
        <v>45</v>
      </c>
      <c r="F27" s="49">
        <v>7</v>
      </c>
      <c r="G27" s="49">
        <v>15</v>
      </c>
      <c r="H27" s="49">
        <v>20</v>
      </c>
      <c r="I27" s="49">
        <v>13</v>
      </c>
      <c r="J27" s="49">
        <v>9</v>
      </c>
      <c r="K27" s="16">
        <f t="shared" si="0"/>
        <v>148</v>
      </c>
      <c r="L27" s="17">
        <f t="shared" si="4"/>
        <v>0.02747354742899573</v>
      </c>
    </row>
    <row r="28" spans="1:12" ht="12.75">
      <c r="A28" s="64"/>
      <c r="B28" s="47" t="s">
        <v>30</v>
      </c>
      <c r="C28" s="18">
        <v>85</v>
      </c>
      <c r="D28" s="18">
        <v>65</v>
      </c>
      <c r="E28" s="18">
        <v>58</v>
      </c>
      <c r="F28" s="18">
        <v>44</v>
      </c>
      <c r="G28" s="18">
        <v>48</v>
      </c>
      <c r="H28" s="18">
        <v>61</v>
      </c>
      <c r="I28" s="18">
        <v>57</v>
      </c>
      <c r="J28" s="18">
        <v>42</v>
      </c>
      <c r="K28" s="2">
        <f t="shared" si="0"/>
        <v>460</v>
      </c>
      <c r="L28" s="6">
        <f t="shared" si="4"/>
        <v>0.0853907555225543</v>
      </c>
    </row>
    <row r="29" spans="1:12" ht="12.75">
      <c r="A29" s="64"/>
      <c r="B29" s="48" t="s">
        <v>13</v>
      </c>
      <c r="C29" s="49">
        <v>19</v>
      </c>
      <c r="D29" s="49">
        <v>14</v>
      </c>
      <c r="E29" s="49">
        <v>12</v>
      </c>
      <c r="F29" s="49">
        <v>7</v>
      </c>
      <c r="G29" s="49">
        <v>15</v>
      </c>
      <c r="H29" s="49">
        <v>15</v>
      </c>
      <c r="I29" s="49">
        <v>5</v>
      </c>
      <c r="J29" s="49">
        <v>10</v>
      </c>
      <c r="K29" s="16">
        <f t="shared" si="0"/>
        <v>97</v>
      </c>
      <c r="L29" s="17">
        <f t="shared" si="4"/>
        <v>0.01800631149062558</v>
      </c>
    </row>
    <row r="30" spans="1:12" ht="12.75">
      <c r="A30" s="64"/>
      <c r="B30" s="47" t="s">
        <v>31</v>
      </c>
      <c r="C30" s="18">
        <v>217</v>
      </c>
      <c r="D30" s="18">
        <v>269</v>
      </c>
      <c r="E30" s="18">
        <v>187</v>
      </c>
      <c r="F30" s="18">
        <v>150</v>
      </c>
      <c r="G30" s="18">
        <v>221</v>
      </c>
      <c r="H30" s="18">
        <v>182</v>
      </c>
      <c r="I30" s="18">
        <v>127</v>
      </c>
      <c r="J30" s="18">
        <v>138</v>
      </c>
      <c r="K30" s="2">
        <f t="shared" si="0"/>
        <v>1491</v>
      </c>
      <c r="L30" s="6">
        <f t="shared" si="4"/>
        <v>0.27677742713940967</v>
      </c>
    </row>
    <row r="31" spans="1:12" ht="12.75">
      <c r="A31" s="64"/>
      <c r="B31" s="48" t="s">
        <v>32</v>
      </c>
      <c r="C31" s="49">
        <v>3</v>
      </c>
      <c r="D31" s="49">
        <v>3</v>
      </c>
      <c r="E31" s="49">
        <v>4</v>
      </c>
      <c r="F31" s="49">
        <v>0</v>
      </c>
      <c r="G31" s="49">
        <v>3</v>
      </c>
      <c r="H31" s="49">
        <v>3</v>
      </c>
      <c r="I31" s="49">
        <v>4</v>
      </c>
      <c r="J31" s="49">
        <v>3</v>
      </c>
      <c r="K31" s="16">
        <f t="shared" si="0"/>
        <v>23</v>
      </c>
      <c r="L31" s="17">
        <f t="shared" si="4"/>
        <v>0.0042695377761277145</v>
      </c>
    </row>
    <row r="32" spans="1:12" ht="12.75">
      <c r="A32" s="64"/>
      <c r="B32" s="47" t="s">
        <v>33</v>
      </c>
      <c r="C32" s="18">
        <v>4</v>
      </c>
      <c r="D32" s="18">
        <v>2</v>
      </c>
      <c r="E32" s="18">
        <v>3</v>
      </c>
      <c r="F32" s="18">
        <v>4</v>
      </c>
      <c r="G32" s="18">
        <v>4</v>
      </c>
      <c r="H32" s="18">
        <v>4</v>
      </c>
      <c r="I32" s="18">
        <v>0</v>
      </c>
      <c r="J32" s="18">
        <v>0</v>
      </c>
      <c r="K32" s="2">
        <f t="shared" si="0"/>
        <v>21</v>
      </c>
      <c r="L32" s="6">
        <f t="shared" si="4"/>
        <v>0.0038982736216818265</v>
      </c>
    </row>
    <row r="33" spans="1:12" ht="12.75">
      <c r="A33" s="64"/>
      <c r="B33" s="48" t="s">
        <v>34</v>
      </c>
      <c r="C33" s="49">
        <v>21</v>
      </c>
      <c r="D33" s="49">
        <v>12</v>
      </c>
      <c r="E33" s="49">
        <v>14</v>
      </c>
      <c r="F33" s="49">
        <v>16</v>
      </c>
      <c r="G33" s="49">
        <v>25</v>
      </c>
      <c r="H33" s="49">
        <v>15</v>
      </c>
      <c r="I33" s="49">
        <v>8</v>
      </c>
      <c r="J33" s="49">
        <v>10</v>
      </c>
      <c r="K33" s="16">
        <f t="shared" si="0"/>
        <v>121</v>
      </c>
      <c r="L33" s="17">
        <f t="shared" si="4"/>
        <v>0.02246148134397624</v>
      </c>
    </row>
    <row r="34" spans="1:12" ht="12.75">
      <c r="A34" s="64"/>
      <c r="B34" s="47" t="s">
        <v>35</v>
      </c>
      <c r="C34" s="18">
        <v>12</v>
      </c>
      <c r="D34" s="18">
        <v>15</v>
      </c>
      <c r="E34" s="18">
        <v>19</v>
      </c>
      <c r="F34" s="18">
        <v>27</v>
      </c>
      <c r="G34" s="18">
        <v>29</v>
      </c>
      <c r="H34" s="18">
        <v>18</v>
      </c>
      <c r="I34" s="18">
        <v>17</v>
      </c>
      <c r="J34" s="18">
        <v>11</v>
      </c>
      <c r="K34" s="2">
        <f t="shared" si="0"/>
        <v>148</v>
      </c>
      <c r="L34" s="6">
        <f t="shared" si="4"/>
        <v>0.02747354742899573</v>
      </c>
    </row>
    <row r="35" spans="1:12" ht="12.75">
      <c r="A35" s="64"/>
      <c r="B35" s="48" t="s">
        <v>36</v>
      </c>
      <c r="C35" s="49">
        <v>7</v>
      </c>
      <c r="D35" s="49">
        <v>5</v>
      </c>
      <c r="E35" s="49">
        <v>3</v>
      </c>
      <c r="F35" s="49">
        <v>6</v>
      </c>
      <c r="G35" s="49">
        <v>3</v>
      </c>
      <c r="H35" s="49">
        <v>5</v>
      </c>
      <c r="I35" s="49">
        <v>4</v>
      </c>
      <c r="J35" s="49">
        <v>1</v>
      </c>
      <c r="K35" s="16">
        <f t="shared" si="0"/>
        <v>34</v>
      </c>
      <c r="L35" s="17">
        <f t="shared" si="4"/>
        <v>0.0063114906255801</v>
      </c>
    </row>
    <row r="36" spans="1:12" ht="12.75">
      <c r="A36" s="64"/>
      <c r="B36" s="47" t="s">
        <v>37</v>
      </c>
      <c r="C36" s="18">
        <v>2</v>
      </c>
      <c r="D36" s="18">
        <v>5</v>
      </c>
      <c r="E36" s="18">
        <v>5</v>
      </c>
      <c r="F36" s="18">
        <v>6</v>
      </c>
      <c r="G36" s="18">
        <v>5</v>
      </c>
      <c r="H36" s="18">
        <v>4</v>
      </c>
      <c r="I36" s="18">
        <v>8</v>
      </c>
      <c r="J36" s="18">
        <v>3</v>
      </c>
      <c r="K36" s="2">
        <f t="shared" si="0"/>
        <v>38</v>
      </c>
      <c r="L36" s="6">
        <f t="shared" si="4"/>
        <v>0.007054018934471877</v>
      </c>
    </row>
    <row r="37" spans="1:12" ht="12.75">
      <c r="A37" s="65"/>
      <c r="B37" s="48" t="s">
        <v>38</v>
      </c>
      <c r="C37" s="49">
        <v>0</v>
      </c>
      <c r="D37" s="49">
        <v>0</v>
      </c>
      <c r="E37" s="49">
        <v>0</v>
      </c>
      <c r="F37" s="49">
        <v>1</v>
      </c>
      <c r="G37" s="49">
        <v>0</v>
      </c>
      <c r="H37" s="49">
        <v>1</v>
      </c>
      <c r="I37" s="49">
        <v>1</v>
      </c>
      <c r="J37" s="49">
        <v>1</v>
      </c>
      <c r="K37" s="16">
        <f t="shared" si="0"/>
        <v>4</v>
      </c>
      <c r="L37" s="17">
        <f t="shared" si="4"/>
        <v>0.0007425283088917765</v>
      </c>
    </row>
    <row r="38" spans="11:12" ht="12.75">
      <c r="K38" s="50"/>
      <c r="L38" s="51"/>
    </row>
    <row r="39" spans="2:11" ht="12.75">
      <c r="B39" t="s">
        <v>1</v>
      </c>
      <c r="C39">
        <f>SUM(C14:C37)</f>
        <v>765</v>
      </c>
      <c r="D39">
        <f aca="true" t="shared" si="5" ref="D39:K39">SUM(D14:D37)</f>
        <v>806</v>
      </c>
      <c r="E39">
        <f t="shared" si="5"/>
        <v>758</v>
      </c>
      <c r="F39">
        <f t="shared" si="5"/>
        <v>510</v>
      </c>
      <c r="G39">
        <f t="shared" si="5"/>
        <v>789</v>
      </c>
      <c r="H39">
        <f t="shared" si="5"/>
        <v>683</v>
      </c>
      <c r="I39">
        <f t="shared" si="5"/>
        <v>552</v>
      </c>
      <c r="J39">
        <f t="shared" si="5"/>
        <v>524</v>
      </c>
      <c r="K39">
        <f t="shared" si="5"/>
        <v>5387</v>
      </c>
    </row>
    <row r="40" spans="2:11" ht="12.75">
      <c r="B40" t="s">
        <v>39</v>
      </c>
      <c r="C40">
        <f>IF(C39=0,0,1)</f>
        <v>1</v>
      </c>
      <c r="D40">
        <f aca="true" t="shared" si="6" ref="D40:J40">IF(D39=0,0,1)</f>
        <v>1</v>
      </c>
      <c r="E40">
        <f t="shared" si="6"/>
        <v>1</v>
      </c>
      <c r="F40">
        <f t="shared" si="6"/>
        <v>1</v>
      </c>
      <c r="G40">
        <f t="shared" si="6"/>
        <v>1</v>
      </c>
      <c r="H40">
        <f t="shared" si="6"/>
        <v>1</v>
      </c>
      <c r="I40">
        <f t="shared" si="6"/>
        <v>1</v>
      </c>
      <c r="J40">
        <f t="shared" si="6"/>
        <v>1</v>
      </c>
      <c r="K40">
        <f>SUM(C40:J40)</f>
        <v>8</v>
      </c>
    </row>
  </sheetData>
  <mergeCells count="6">
    <mergeCell ref="A14:A37"/>
    <mergeCell ref="L2:L3"/>
    <mergeCell ref="A7:A9"/>
    <mergeCell ref="C2:J2"/>
    <mergeCell ref="K2:K3"/>
    <mergeCell ref="A4:A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4:AC52"/>
  <sheetViews>
    <sheetView tabSelected="1" workbookViewId="0" topLeftCell="A1">
      <selection activeCell="H10" sqref="H10:I10"/>
    </sheetView>
  </sheetViews>
  <sheetFormatPr defaultColWidth="9.140625" defaultRowHeight="12.75"/>
  <cols>
    <col min="1" max="1" width="2.8515625" style="19" customWidth="1"/>
    <col min="2" max="2" width="6.140625" style="19" customWidth="1"/>
    <col min="3" max="3" width="6.00390625" style="19" bestFit="1" customWidth="1"/>
    <col min="4" max="4" width="8.00390625" style="19" customWidth="1"/>
    <col min="5" max="5" width="6.421875" style="19" customWidth="1"/>
    <col min="6" max="6" width="5.7109375" style="19" customWidth="1"/>
    <col min="7" max="7" width="7.8515625" style="19" customWidth="1"/>
    <col min="8" max="9" width="5.140625" style="19" customWidth="1"/>
    <col min="10" max="10" width="0.9921875" style="19" customWidth="1"/>
    <col min="11" max="11" width="5.57421875" style="19" customWidth="1"/>
    <col min="12" max="13" width="4.57421875" style="19" customWidth="1"/>
    <col min="14" max="14" width="5.140625" style="19" customWidth="1"/>
    <col min="15" max="15" width="7.8515625" style="19" customWidth="1"/>
    <col min="16" max="16" width="5.00390625" style="19" customWidth="1"/>
    <col min="17" max="17" width="4.140625" style="19" customWidth="1"/>
    <col min="18" max="18" width="4.57421875" style="19" customWidth="1"/>
    <col min="19" max="20" width="4.140625" style="19" customWidth="1"/>
    <col min="21" max="21" width="5.28125" style="19" customWidth="1"/>
    <col min="22" max="22" width="8.140625" style="19" customWidth="1"/>
    <col min="23" max="23" width="5.7109375" style="19" bestFit="1" customWidth="1"/>
    <col min="24" max="24" width="5.00390625" style="19" customWidth="1"/>
    <col min="25" max="25" width="4.00390625" style="19" customWidth="1"/>
    <col min="26" max="26" width="3.7109375" style="19" customWidth="1"/>
    <col min="27" max="27" width="3.140625" style="19" customWidth="1"/>
    <col min="28" max="29" width="4.28125" style="19" customWidth="1"/>
    <col min="30" max="16384" width="8.8515625" style="19" customWidth="1"/>
  </cols>
  <sheetData>
    <row r="4" spans="11:18" ht="18" customHeight="1">
      <c r="K4" s="20"/>
      <c r="L4" s="20"/>
      <c r="M4" s="20"/>
      <c r="N4" s="20"/>
      <c r="O4" s="20"/>
      <c r="P4" s="20"/>
      <c r="Q4" s="20"/>
      <c r="R4" s="20"/>
    </row>
    <row r="5" spans="2:29" ht="12.75">
      <c r="B5" s="73"/>
      <c r="C5" s="73"/>
      <c r="D5" s="73"/>
      <c r="E5" s="73"/>
      <c r="F5" s="73"/>
      <c r="G5" s="73"/>
      <c r="H5" s="21"/>
      <c r="I5" s="21"/>
      <c r="K5" s="22"/>
      <c r="L5" s="22"/>
      <c r="M5" s="22"/>
      <c r="N5" s="22"/>
      <c r="O5" s="22"/>
      <c r="P5" s="22"/>
      <c r="Q5" s="22"/>
      <c r="R5" s="22"/>
      <c r="Y5" s="23"/>
      <c r="AA5" s="24"/>
      <c r="AB5" s="24"/>
      <c r="AC5" s="24"/>
    </row>
    <row r="6" spans="2:26" ht="12.75">
      <c r="B6" s="21" t="s">
        <v>19</v>
      </c>
      <c r="C6" s="21" t="s">
        <v>20</v>
      </c>
      <c r="D6" s="21" t="s">
        <v>21</v>
      </c>
      <c r="E6" s="21" t="s">
        <v>19</v>
      </c>
      <c r="F6" s="21" t="s">
        <v>20</v>
      </c>
      <c r="G6" s="21" t="s">
        <v>21</v>
      </c>
      <c r="H6" s="25"/>
      <c r="I6" s="25"/>
      <c r="K6" s="60">
        <f>IF('Dati Europee'!C40=0,0,1)</f>
        <v>1</v>
      </c>
      <c r="L6" s="61">
        <f>IF('Dati Europee'!D40=0,0,2)</f>
        <v>2</v>
      </c>
      <c r="M6" s="61">
        <f>IF('Dati Europee'!E40=0,0,3)</f>
        <v>3</v>
      </c>
      <c r="N6" s="61">
        <f>IF('Dati Europee'!F40=0,0,4)</f>
        <v>4</v>
      </c>
      <c r="O6" s="61">
        <f>IF('Dati Europee'!G40=0,0,5)</f>
        <v>5</v>
      </c>
      <c r="P6" s="61">
        <f>IF('Dati Europee'!H40=0,0,6)</f>
        <v>6</v>
      </c>
      <c r="Q6" s="61">
        <f>IF('Dati Europee'!I40=0,0,7)</f>
        <v>7</v>
      </c>
      <c r="R6" s="62">
        <f>IF('Dati Europee'!J40=0,0,8)</f>
        <v>8</v>
      </c>
      <c r="X6" s="26"/>
      <c r="Y6" s="26"/>
      <c r="Z6" s="26"/>
    </row>
    <row r="7" spans="2:29" ht="12.75">
      <c r="B7" s="27">
        <f>+'Dati Europee'!K4</f>
        <v>3421</v>
      </c>
      <c r="C7" s="27">
        <f>+'Dati Europee'!K5</f>
        <v>3565</v>
      </c>
      <c r="D7" s="27">
        <f>+C7+B7</f>
        <v>6986</v>
      </c>
      <c r="E7" s="27">
        <f>+'Dati Europee'!K7</f>
        <v>2832</v>
      </c>
      <c r="F7" s="27">
        <f>+'Dati Europee'!K8</f>
        <v>2899</v>
      </c>
      <c r="G7" s="28">
        <f>+F7+E7</f>
        <v>5731</v>
      </c>
      <c r="H7" s="29">
        <f>+'Dati Europee'!K11</f>
        <v>195</v>
      </c>
      <c r="I7" s="29">
        <f>+'Dati Europee'!K10</f>
        <v>149</v>
      </c>
      <c r="L7" s="35" t="str">
        <f>"Scrutinate "&amp;'Dati Europee'!K40&amp;" sezioni su 8"</f>
        <v>Scrutinate 8 sezioni su 8</v>
      </c>
      <c r="W7" s="24"/>
      <c r="X7" s="24"/>
      <c r="Y7" s="24"/>
      <c r="Z7" s="24"/>
      <c r="AA7" s="24"/>
      <c r="AB7" s="24"/>
      <c r="AC7" s="24"/>
    </row>
    <row r="8" spans="5:9" ht="12.75">
      <c r="E8" s="30">
        <f>IF(E7=0,0,E7/B7)</f>
        <v>0.827828120432622</v>
      </c>
      <c r="F8" s="30">
        <f>IF(F7=0,0,+F7/C7)</f>
        <v>0.8131837307152875</v>
      </c>
      <c r="G8" s="30">
        <f>IF(G7=0,0,+G7/D7)</f>
        <v>0.8203549957056971</v>
      </c>
      <c r="H8" s="30">
        <f>IF(H7=0,0,+H7/H10)</f>
        <v>0.036198255058474106</v>
      </c>
      <c r="I8" s="30">
        <f>IF(I7=0,0,+I7/H10)</f>
        <v>0.027659179506218674</v>
      </c>
    </row>
    <row r="9" spans="5:22" ht="6.75" customHeight="1">
      <c r="E9" s="31"/>
      <c r="F9" s="31"/>
      <c r="G9" s="31"/>
      <c r="H9" s="32"/>
      <c r="I9" s="32"/>
      <c r="K9" s="71" t="s">
        <v>43</v>
      </c>
      <c r="L9" s="72"/>
      <c r="M9" s="72"/>
      <c r="N9" s="72"/>
      <c r="V9" s="24"/>
    </row>
    <row r="10" spans="5:22" ht="12.75">
      <c r="E10" s="31"/>
      <c r="F10" s="31"/>
      <c r="G10" s="31"/>
      <c r="H10" s="74">
        <f>+'Dati Europee'!K13</f>
        <v>5387</v>
      </c>
      <c r="I10" s="75"/>
      <c r="K10" s="72"/>
      <c r="L10" s="72"/>
      <c r="M10" s="72"/>
      <c r="N10" s="72"/>
      <c r="V10" s="24"/>
    </row>
    <row r="11" spans="5:22" ht="18" customHeight="1">
      <c r="E11" s="31"/>
      <c r="F11" s="31"/>
      <c r="G11" s="31"/>
      <c r="H11" s="32"/>
      <c r="I11" s="32"/>
      <c r="K11" s="33"/>
      <c r="L11" s="33"/>
      <c r="M11" s="33"/>
      <c r="N11" s="33"/>
      <c r="V11" s="24"/>
    </row>
    <row r="12" spans="1:22" ht="18" customHeight="1">
      <c r="A12" s="55">
        <v>1</v>
      </c>
      <c r="B12" s="57" t="s">
        <v>12</v>
      </c>
      <c r="C12" s="36"/>
      <c r="D12" s="37"/>
      <c r="E12" s="38"/>
      <c r="F12" s="39">
        <f>+'Dati Europee'!K14</f>
        <v>395</v>
      </c>
      <c r="G12" s="56">
        <f>IF(F12="",0,+F12/$H$10)</f>
        <v>0.07332467050306293</v>
      </c>
      <c r="H12" s="55">
        <v>9</v>
      </c>
      <c r="I12" s="81" t="s">
        <v>40</v>
      </c>
      <c r="J12" s="82"/>
      <c r="K12" s="82"/>
      <c r="L12" s="82"/>
      <c r="M12" s="83"/>
      <c r="N12" s="39">
        <f>+'Dati Europee'!K22</f>
        <v>87</v>
      </c>
      <c r="O12" s="56">
        <f aca="true" t="shared" si="0" ref="O12:O19">IF(N12="",0,+N12/$H$10)</f>
        <v>0.016149990718396137</v>
      </c>
      <c r="P12" s="55">
        <v>17</v>
      </c>
      <c r="Q12" s="57" t="s">
        <v>31</v>
      </c>
      <c r="R12" s="58"/>
      <c r="S12" s="58"/>
      <c r="T12" s="58"/>
      <c r="U12" s="39">
        <f>+'Dati Europee'!K30</f>
        <v>1491</v>
      </c>
      <c r="V12" s="56">
        <f aca="true" t="shared" si="1" ref="V12:V19">IF(U12="",0,+U12/$H$10)</f>
        <v>0.27677742713940967</v>
      </c>
    </row>
    <row r="13" spans="1:22" ht="18" customHeight="1">
      <c r="A13" s="55">
        <v>2</v>
      </c>
      <c r="B13" s="57" t="s">
        <v>22</v>
      </c>
      <c r="C13" s="36"/>
      <c r="D13" s="37"/>
      <c r="E13" s="38"/>
      <c r="F13" s="39">
        <f>+'Dati Europee'!K15</f>
        <v>7</v>
      </c>
      <c r="G13" s="56">
        <f aca="true" t="shared" si="2" ref="G13:G19">IF(F13="",0,+F13/$H$10)</f>
        <v>0.0012994245405606088</v>
      </c>
      <c r="H13" s="55">
        <v>10</v>
      </c>
      <c r="I13" s="57" t="s">
        <v>14</v>
      </c>
      <c r="J13" s="58"/>
      <c r="K13" s="58"/>
      <c r="L13" s="59"/>
      <c r="M13" s="58"/>
      <c r="N13" s="39">
        <f>+'Dati Europee'!K23</f>
        <v>19</v>
      </c>
      <c r="O13" s="56">
        <f t="shared" si="0"/>
        <v>0.0035270094672359385</v>
      </c>
      <c r="P13" s="55">
        <v>18</v>
      </c>
      <c r="Q13" s="57" t="s">
        <v>32</v>
      </c>
      <c r="R13" s="58"/>
      <c r="S13" s="58"/>
      <c r="T13" s="58"/>
      <c r="U13" s="39">
        <f>+'Dati Europee'!K31</f>
        <v>23</v>
      </c>
      <c r="V13" s="56">
        <f t="shared" si="1"/>
        <v>0.0042695377761277145</v>
      </c>
    </row>
    <row r="14" spans="1:22" ht="18" customHeight="1">
      <c r="A14" s="55">
        <v>3</v>
      </c>
      <c r="B14" s="57" t="s">
        <v>23</v>
      </c>
      <c r="C14" s="36"/>
      <c r="D14" s="37"/>
      <c r="E14" s="38"/>
      <c r="F14" s="39">
        <f>+'Dati Europee'!K16</f>
        <v>3</v>
      </c>
      <c r="G14" s="56">
        <f t="shared" si="2"/>
        <v>0.0005568962316688324</v>
      </c>
      <c r="H14" s="55">
        <v>11</v>
      </c>
      <c r="I14" s="57" t="s">
        <v>28</v>
      </c>
      <c r="J14" s="58"/>
      <c r="K14" s="58"/>
      <c r="L14" s="59"/>
      <c r="M14" s="58"/>
      <c r="N14" s="39">
        <f>+'Dati Europee'!K24</f>
        <v>4</v>
      </c>
      <c r="O14" s="56">
        <f t="shared" si="0"/>
        <v>0.0007425283088917765</v>
      </c>
      <c r="P14" s="55">
        <v>19</v>
      </c>
      <c r="Q14" s="57" t="s">
        <v>33</v>
      </c>
      <c r="R14" s="58"/>
      <c r="S14" s="58"/>
      <c r="T14" s="58"/>
      <c r="U14" s="39">
        <f>+'Dati Europee'!K32</f>
        <v>21</v>
      </c>
      <c r="V14" s="56">
        <f t="shared" si="1"/>
        <v>0.0038982736216818265</v>
      </c>
    </row>
    <row r="15" spans="1:22" ht="18" customHeight="1">
      <c r="A15" s="55">
        <v>4</v>
      </c>
      <c r="B15" s="57" t="s">
        <v>17</v>
      </c>
      <c r="C15" s="36"/>
      <c r="D15" s="37"/>
      <c r="E15" s="38"/>
      <c r="F15" s="39">
        <f>+'Dati Europee'!K17</f>
        <v>527</v>
      </c>
      <c r="G15" s="56">
        <f t="shared" si="2"/>
        <v>0.09782810469649156</v>
      </c>
      <c r="H15" s="55">
        <v>12</v>
      </c>
      <c r="I15" s="76" t="s">
        <v>29</v>
      </c>
      <c r="J15" s="77"/>
      <c r="K15" s="77"/>
      <c r="L15" s="77"/>
      <c r="M15" s="78"/>
      <c r="N15" s="39">
        <f>+'Dati Europee'!K25</f>
        <v>49</v>
      </c>
      <c r="O15" s="56">
        <f t="shared" si="0"/>
        <v>0.009095971783924262</v>
      </c>
      <c r="P15" s="55">
        <v>20</v>
      </c>
      <c r="Q15" s="57" t="s">
        <v>34</v>
      </c>
      <c r="R15" s="58"/>
      <c r="S15" s="58"/>
      <c r="T15" s="58"/>
      <c r="U15" s="39">
        <f>+'Dati Europee'!K33</f>
        <v>121</v>
      </c>
      <c r="V15" s="56">
        <f t="shared" si="1"/>
        <v>0.02246148134397624</v>
      </c>
    </row>
    <row r="16" spans="1:22" ht="18" customHeight="1">
      <c r="A16" s="55">
        <v>5</v>
      </c>
      <c r="B16" s="57" t="s">
        <v>24</v>
      </c>
      <c r="C16" s="36"/>
      <c r="D16" s="37"/>
      <c r="E16" s="38"/>
      <c r="F16" s="39">
        <f>+'Dati Europee'!K18</f>
        <v>129</v>
      </c>
      <c r="G16" s="56">
        <f t="shared" si="2"/>
        <v>0.023946537961759794</v>
      </c>
      <c r="H16" s="55">
        <v>13</v>
      </c>
      <c r="I16" s="57" t="s">
        <v>15</v>
      </c>
      <c r="J16" s="58"/>
      <c r="K16" s="58"/>
      <c r="L16" s="59"/>
      <c r="M16" s="58"/>
      <c r="N16" s="39">
        <f>+'Dati Europee'!K26</f>
        <v>1398</v>
      </c>
      <c r="O16" s="56">
        <f t="shared" si="0"/>
        <v>0.2595136439576759</v>
      </c>
      <c r="P16" s="55">
        <v>21</v>
      </c>
      <c r="Q16" s="57" t="s">
        <v>35</v>
      </c>
      <c r="R16" s="58"/>
      <c r="S16" s="58"/>
      <c r="T16" s="58"/>
      <c r="U16" s="39">
        <f>+'Dati Europee'!K34</f>
        <v>148</v>
      </c>
      <c r="V16" s="56">
        <f t="shared" si="1"/>
        <v>0.02747354742899573</v>
      </c>
    </row>
    <row r="17" spans="1:22" ht="18" customHeight="1">
      <c r="A17" s="55">
        <v>6</v>
      </c>
      <c r="B17" s="57" t="s">
        <v>18</v>
      </c>
      <c r="C17" s="36"/>
      <c r="D17" s="37"/>
      <c r="E17" s="38"/>
      <c r="F17" s="39">
        <f>+'Dati Europee'!K19</f>
        <v>50</v>
      </c>
      <c r="G17" s="56">
        <f t="shared" si="2"/>
        <v>0.009281603861147207</v>
      </c>
      <c r="H17" s="55">
        <v>14</v>
      </c>
      <c r="I17" s="57" t="s">
        <v>16</v>
      </c>
      <c r="J17" s="58"/>
      <c r="K17" s="58"/>
      <c r="L17" s="59"/>
      <c r="M17" s="58"/>
      <c r="N17" s="39">
        <f>+'Dati Europee'!K27</f>
        <v>148</v>
      </c>
      <c r="O17" s="56">
        <f t="shared" si="0"/>
        <v>0.02747354742899573</v>
      </c>
      <c r="P17" s="55">
        <v>22</v>
      </c>
      <c r="Q17" s="81" t="s">
        <v>36</v>
      </c>
      <c r="R17" s="82"/>
      <c r="S17" s="82"/>
      <c r="T17" s="83"/>
      <c r="U17" s="39">
        <f>+'Dati Europee'!K35</f>
        <v>34</v>
      </c>
      <c r="V17" s="56">
        <f t="shared" si="1"/>
        <v>0.0063114906255801</v>
      </c>
    </row>
    <row r="18" spans="1:22" ht="18" customHeight="1">
      <c r="A18" s="55">
        <v>7</v>
      </c>
      <c r="B18" s="57" t="s">
        <v>25</v>
      </c>
      <c r="C18" s="36"/>
      <c r="D18" s="37"/>
      <c r="E18" s="38"/>
      <c r="F18" s="39">
        <f>+'Dati Europee'!K20</f>
        <v>82</v>
      </c>
      <c r="G18" s="56">
        <f t="shared" si="2"/>
        <v>0.015221830332281418</v>
      </c>
      <c r="H18" s="55">
        <v>15</v>
      </c>
      <c r="I18" s="57" t="s">
        <v>30</v>
      </c>
      <c r="J18" s="58"/>
      <c r="K18" s="58"/>
      <c r="L18" s="59"/>
      <c r="M18" s="58"/>
      <c r="N18" s="39">
        <f>+'Dati Europee'!K28</f>
        <v>460</v>
      </c>
      <c r="O18" s="56">
        <f t="shared" si="0"/>
        <v>0.0853907555225543</v>
      </c>
      <c r="P18" s="55">
        <v>23</v>
      </c>
      <c r="Q18" s="57" t="s">
        <v>37</v>
      </c>
      <c r="R18" s="58"/>
      <c r="S18" s="58"/>
      <c r="T18" s="58"/>
      <c r="U18" s="39">
        <f>+'Dati Europee'!K36</f>
        <v>38</v>
      </c>
      <c r="V18" s="56">
        <f t="shared" si="1"/>
        <v>0.007054018934471877</v>
      </c>
    </row>
    <row r="19" spans="1:22" ht="18" customHeight="1">
      <c r="A19" s="55">
        <v>8</v>
      </c>
      <c r="B19" s="76" t="s">
        <v>42</v>
      </c>
      <c r="C19" s="79"/>
      <c r="D19" s="79"/>
      <c r="E19" s="80"/>
      <c r="F19" s="39">
        <f>+'Dati Europee'!K21</f>
        <v>52</v>
      </c>
      <c r="G19" s="56">
        <f t="shared" si="2"/>
        <v>0.009652868015593095</v>
      </c>
      <c r="H19" s="55">
        <v>16</v>
      </c>
      <c r="I19" s="57" t="s">
        <v>13</v>
      </c>
      <c r="J19" s="58"/>
      <c r="K19" s="58"/>
      <c r="L19" s="59"/>
      <c r="M19" s="58"/>
      <c r="N19" s="39">
        <f>+'Dati Europee'!K29</f>
        <v>97</v>
      </c>
      <c r="O19" s="56">
        <f t="shared" si="0"/>
        <v>0.01800631149062558</v>
      </c>
      <c r="P19" s="55">
        <v>24</v>
      </c>
      <c r="Q19" s="81" t="s">
        <v>41</v>
      </c>
      <c r="R19" s="82"/>
      <c r="S19" s="82"/>
      <c r="T19" s="83"/>
      <c r="U19" s="39">
        <f>+'Dati Europee'!K37</f>
        <v>4</v>
      </c>
      <c r="V19" s="56">
        <f t="shared" si="1"/>
        <v>0.0007425283088917765</v>
      </c>
    </row>
    <row r="20" spans="1:22" ht="15" customHeight="1">
      <c r="A20" s="34"/>
      <c r="B20" s="35"/>
      <c r="C20" s="36"/>
      <c r="D20" s="37"/>
      <c r="E20" s="38"/>
      <c r="F20" s="52"/>
      <c r="G20" s="53"/>
      <c r="H20" s="40"/>
      <c r="I20" s="41"/>
      <c r="L20" s="32"/>
      <c r="N20" s="54"/>
      <c r="O20" s="53"/>
      <c r="P20" s="42"/>
      <c r="Q20" s="43"/>
      <c r="U20" s="54"/>
      <c r="V20" s="53"/>
    </row>
    <row r="21" spans="1:16" ht="15" customHeight="1">
      <c r="A21" s="34"/>
      <c r="B21" s="35"/>
      <c r="C21" s="36"/>
      <c r="D21" s="37"/>
      <c r="E21" s="38"/>
      <c r="F21" s="52"/>
      <c r="G21" s="53"/>
      <c r="H21" s="40"/>
      <c r="I21" s="43"/>
      <c r="L21" s="32"/>
      <c r="N21" s="54"/>
      <c r="O21" s="53"/>
      <c r="P21" s="40"/>
    </row>
    <row r="22" spans="1:16" ht="15" customHeight="1">
      <c r="A22" s="34"/>
      <c r="B22" s="35"/>
      <c r="C22" s="36"/>
      <c r="D22" s="37"/>
      <c r="E22" s="38"/>
      <c r="F22" s="52"/>
      <c r="G22" s="53"/>
      <c r="H22" s="40"/>
      <c r="I22" s="41"/>
      <c r="L22" s="32"/>
      <c r="N22" s="54"/>
      <c r="O22" s="53"/>
      <c r="P22" s="40"/>
    </row>
    <row r="23" spans="1:16" ht="15" customHeight="1">
      <c r="A23" s="34"/>
      <c r="B23" s="35"/>
      <c r="C23" s="36"/>
      <c r="D23" s="37"/>
      <c r="E23" s="38"/>
      <c r="F23" s="52"/>
      <c r="G23" s="53"/>
      <c r="H23" s="40"/>
      <c r="I23" s="41"/>
      <c r="L23" s="32"/>
      <c r="N23" s="54"/>
      <c r="O23" s="53"/>
      <c r="P23" s="40"/>
    </row>
    <row r="24" ht="6" customHeight="1">
      <c r="V24" s="44"/>
    </row>
    <row r="25" ht="11.25" customHeight="1"/>
    <row r="26" ht="7.5" customHeight="1">
      <c r="P26" s="45"/>
    </row>
    <row r="40" ht="12.75">
      <c r="B40" s="19">
        <v>0</v>
      </c>
    </row>
    <row r="51" spans="2:4" ht="12.75">
      <c r="B51" s="46"/>
      <c r="C51" s="46"/>
      <c r="D51" s="46">
        <f>IF(B51="","",VLOOKUP(C51,#REF!,2))</f>
      </c>
    </row>
    <row r="52" spans="2:4" ht="12.75">
      <c r="B52" s="46"/>
      <c r="C52" s="46"/>
      <c r="D52" s="46"/>
    </row>
  </sheetData>
  <mergeCells count="9">
    <mergeCell ref="I15:M15"/>
    <mergeCell ref="B19:E19"/>
    <mergeCell ref="I12:M12"/>
    <mergeCell ref="Q17:T17"/>
    <mergeCell ref="Q19:T19"/>
    <mergeCell ref="K9:N10"/>
    <mergeCell ref="B5:D5"/>
    <mergeCell ref="E5:G5"/>
    <mergeCell ref="H10:I10"/>
  </mergeCells>
  <conditionalFormatting sqref="K6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L6:R6">
    <cfRule type="cellIs" priority="3" dxfId="0" operator="notEqual" stopIfTrue="1">
      <formula>0</formula>
    </cfRule>
    <cfRule type="cellIs" priority="4" dxfId="1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Luca Leonardi</cp:lastModifiedBy>
  <dcterms:created xsi:type="dcterms:W3CDTF">2004-06-05T14:26:40Z</dcterms:created>
  <dcterms:modified xsi:type="dcterms:W3CDTF">2004-06-27T10:33:57Z</dcterms:modified>
  <cp:category/>
  <cp:version/>
  <cp:contentType/>
  <cp:contentStatus/>
</cp:coreProperties>
</file>